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4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7FA64CDA55FC4104894550A3D0301F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0440" y="1854835"/>
          <a:ext cx="6639560" cy="5044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AB41D7A04BE646CFB688B7C15917D2C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62975" y="2778125"/>
          <a:ext cx="9601200" cy="753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57B1945AB78143629BDF0B0228524F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9650" y="8093075"/>
          <a:ext cx="11620500" cy="5372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DB8C2834245548BD8453C70B299C105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77275" y="9861550"/>
          <a:ext cx="14116050" cy="3514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740E9289234E46BCAA0B35BFE195CCE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20125" y="11185525"/>
          <a:ext cx="5210175" cy="224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DFEB77E7FF6241E5AE9E66410BB0237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20125" y="11649075"/>
          <a:ext cx="6229350" cy="3705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957D4197CA4245C98FCE62F6DA8CB70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58225" y="12065000"/>
          <a:ext cx="7477125" cy="300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3F50FA519E240F180433BA6432B805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81650" y="5791200"/>
          <a:ext cx="3105150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4487261C9D374F9F8ABF8C1BB8AFD5C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81650" y="6235700"/>
          <a:ext cx="923925" cy="58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28F92F051B194B5DB2E69E5F0B0C2D4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67985" y="5721350"/>
          <a:ext cx="3126105" cy="1238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4B837825CCE4994B16ACABD9FF4DC6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258435" y="6156325"/>
          <a:ext cx="6867525" cy="2800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9BD6CE246D024421B3C7576D455DF12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210810" y="6600825"/>
          <a:ext cx="6762750" cy="2733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B3A19029DEEB45FEACB9253CBE76004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239385" y="7064375"/>
          <a:ext cx="6715125" cy="266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501E603425D149C6848EAC30A9BBF9E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53660" y="9769475"/>
          <a:ext cx="6667500" cy="2619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8C1189EA6C5846078170BD82304F43A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191760" y="10156825"/>
          <a:ext cx="6638925" cy="2543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048DDDB94EA240C6AAC0748E0109490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182235" y="8813800"/>
          <a:ext cx="6724650" cy="2647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A42763123A8C4D338F2AA834800E696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153660" y="9344025"/>
          <a:ext cx="6781800" cy="2714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1FD9BE56CFB4409DA7867148F6A4D50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125085" y="7470775"/>
          <a:ext cx="6724650" cy="2619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92B3CA11A3744F31828FB64E5A9DDDA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239385" y="8397875"/>
          <a:ext cx="6581775" cy="2533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DB2428CFEC724E6DA3504C0E9CFCD53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182235" y="7924800"/>
          <a:ext cx="6677025" cy="2609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B357D0F45FF84A6F9D083B060D768F0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39385" y="10744200"/>
          <a:ext cx="7762875" cy="601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977A6257BA2344EF9ED48577C0A2092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72660" y="3905250"/>
          <a:ext cx="4705350" cy="5181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ABE331BD9DD04E279C5752A20D0F741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53610" y="3479800"/>
          <a:ext cx="6019800" cy="588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F86D2A9BDEE341AD9A83238A2858AA7F" descr="花草牌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134610" y="3124200"/>
          <a:ext cx="10058400" cy="8625205"/>
        </a:xfrm>
        <a:prstGeom prst="rect">
          <a:avLst/>
        </a:prstGeom>
      </xdr:spPr>
    </xdr:pic>
  </etc:cellImage>
  <etc:cellImage>
    <xdr:pic>
      <xdr:nvPicPr>
        <xdr:cNvPr id="28" name="ID_AF72312410B943B8BCDF8D576731D0BD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963160" y="2279650"/>
          <a:ext cx="10963275" cy="6048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<sst xmlns="http://schemas.openxmlformats.org/spreadsheetml/2006/main" count="96" uniqueCount="65">
  <si>
    <t>青云锦绣一期标识标牌明细</t>
  </si>
  <si>
    <t>日期：</t>
  </si>
  <si>
    <t>2026.5.25</t>
  </si>
  <si>
    <t>序号</t>
  </si>
  <si>
    <t>名称</t>
  </si>
  <si>
    <t>规格（厘米）</t>
  </si>
  <si>
    <t>数量</t>
  </si>
  <si>
    <t>单价</t>
  </si>
  <si>
    <t>金额</t>
  </si>
  <si>
    <t>参考图</t>
  </si>
  <si>
    <t>备注</t>
  </si>
  <si>
    <t>地下车库入口指示牌</t>
  </si>
  <si>
    <t>200*46</t>
  </si>
  <si>
    <t>镀锌铁艺烤漆</t>
  </si>
  <si>
    <t>人行出入口导示指示牌</t>
  </si>
  <si>
    <t>200*41</t>
  </si>
  <si>
    <t>小区平面图指示牌</t>
  </si>
  <si>
    <t>130*100*8</t>
  </si>
  <si>
    <t>草坪指示牌</t>
  </si>
  <si>
    <t>41*22.5</t>
  </si>
  <si>
    <t xml:space="preserve">
镀锌铁艺烤漆</t>
  </si>
  <si>
    <t>小区宣传栏指示牌</t>
  </si>
  <si>
    <t>300*240*50</t>
  </si>
  <si>
    <t>公示栏</t>
  </si>
  <si>
    <t>150*100</t>
  </si>
  <si>
    <t>PVC+UV打印+亚克力侧面封边+亚克力卡槽</t>
  </si>
  <si>
    <t>房号牌</t>
  </si>
  <si>
    <t>20*8</t>
  </si>
  <si>
    <t>5MM亚克力UV背喷</t>
  </si>
  <si>
    <t>楼层间牌</t>
  </si>
  <si>
    <t>40*50</t>
  </si>
  <si>
    <t>设备间门牌</t>
  </si>
  <si>
    <t>电井</t>
  </si>
  <si>
    <t>22*8</t>
  </si>
  <si>
    <t xml:space="preserve">
5MM亚克力UV背喷</t>
  </si>
  <si>
    <t>水暖井</t>
  </si>
  <si>
    <t>配电室</t>
  </si>
  <si>
    <t>风机房</t>
  </si>
  <si>
    <t>排烟机房</t>
  </si>
  <si>
    <t>采暖</t>
  </si>
  <si>
    <t>消控室</t>
  </si>
  <si>
    <t>弱电机房</t>
  </si>
  <si>
    <t>生活泵房</t>
  </si>
  <si>
    <t>消防泵房</t>
  </si>
  <si>
    <t>热交换站</t>
  </si>
  <si>
    <t>乘梯须知</t>
  </si>
  <si>
    <t>40*20</t>
  </si>
  <si>
    <t>楼栋消防疏散图</t>
  </si>
  <si>
    <t>80*50</t>
  </si>
  <si>
    <t>做负一楼和1楼</t>
  </si>
  <si>
    <t>储藏间</t>
  </si>
  <si>
    <t>待定</t>
  </si>
  <si>
    <t>负一楼</t>
  </si>
  <si>
    <t>地库龙门牌非机动车入口牌</t>
  </si>
  <si>
    <t>960*40</t>
  </si>
  <si>
    <t>车行吊牌</t>
  </si>
  <si>
    <t>240*25</t>
  </si>
  <si>
    <t>楼栋吊牌</t>
  </si>
  <si>
    <t>100*25</t>
  </si>
  <si>
    <t>停车位吊牌</t>
  </si>
  <si>
    <t>42*13</t>
  </si>
  <si>
    <t xml:space="preserve">
3MM亚克力UV
背喷+卡槽</t>
  </si>
  <si>
    <t>地下单元门牌</t>
  </si>
  <si>
    <t>不锈钢精工字</t>
  </si>
  <si>
    <t>光做负一楼的，地下大堂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</si>
</sst>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36"/>
      <color theme="1"/>
      <name val="宋体"/>
      <charset val="134"/>
      <scheme val="minor"/>
    </font>
    <font>
      <sz val="36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5" Type="http://schemas.openxmlformats.org/officeDocument/2006/relationships/image" Target="media/image26.png"/><Relationship Id="rId24" Type="http://schemas.openxmlformats.org/officeDocument/2006/relationships/image" Target="media/image25.jpeg"/><Relationship Id="rId23" Type="http://schemas.openxmlformats.org/officeDocument/2006/relationships/image" Target="media/image24.pn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3.pn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229870</xdr:colOff>
      <xdr:row>28</xdr:row>
      <xdr:rowOff>19050</xdr:rowOff>
    </xdr:from>
    <xdr:to>
      <xdr:col>8</xdr:col>
      <xdr:colOff>17780</xdr:colOff>
      <xdr:row>28</xdr:row>
      <xdr:rowOff>428625</xdr:rowOff>
    </xdr:to>
    <xdr:pic>
      <xdr:nvPicPr>
        <xdr:cNvPr id="22" name="ID_E43B23CE48DB49278E45852F83A2CF3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26330" y="12401550"/>
          <a:ext cx="76898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zoomScale="160" zoomScaleNormal="160" workbookViewId="0">
      <pane ySplit="3" topLeftCell="A4" activePane="bottomLeft" state="frozen"/>
      <selection/>
      <selection pane="bottomLeft" activeCell="J3" sqref="J3"/>
    </sheetView>
  </sheetViews>
  <sheetFormatPr defaultColWidth="9" defaultRowHeight="13.5"/>
  <cols>
    <col min="1" max="1" width="5.50833333333333" style="1" customWidth="1"/>
    <col min="2" max="2" width="11.625" style="1" customWidth="1"/>
    <col min="3" max="3" width="7.75" style="1" customWidth="1"/>
    <col min="4" max="4" width="13.25" style="1" customWidth="1"/>
    <col min="5" max="5" width="5.875" style="2" customWidth="1"/>
    <col min="6" max="6" width="10.375" style="1" customWidth="1"/>
    <col min="7" max="7" width="7.25" style="1" customWidth="1"/>
    <col min="8" max="8" width="12.875" style="1" customWidth="1"/>
    <col min="9" max="9" width="15.25" style="1" customWidth="1"/>
    <col min="10" max="10" width="23.625" style="1" customWidth="1"/>
    <col min="11" max="16384" width="9" style="1"/>
  </cols>
  <sheetData>
    <row r="1" ht="45" customHeight="1" spans="1:10">
      <c r="A1" s="3" t="s">
        <v>0</v>
      </c>
      <c r="B1" s="3"/>
      <c r="C1" s="3"/>
      <c r="D1" s="3"/>
      <c r="E1" s="4"/>
      <c r="F1" s="3"/>
      <c r="G1" s="3"/>
      <c r="H1" s="3"/>
      <c r="I1" s="3"/>
    </row>
    <row r="2" ht="49" customHeight="1" spans="1:10">
      <c r="A2" s="3"/>
      <c r="B2" s="3"/>
      <c r="C2" s="3"/>
      <c r="D2" s="3"/>
      <c r="E2" s="4"/>
      <c r="F2" s="3"/>
      <c r="H2" s="5" t="s">
        <v>1</v>
      </c>
      <c r="I2" s="5" t="s">
        <v>2</v>
      </c>
    </row>
    <row r="3" ht="35" customHeight="1" spans="1:10">
      <c r="A3" s="6" t="s">
        <v>3</v>
      </c>
      <c r="B3" s="7" t="s">
        <v>4</v>
      </c>
      <c r="C3" s="8"/>
      <c r="D3" s="6" t="s">
        <v>5</v>
      </c>
      <c r="E3" s="9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5" customHeight="1" spans="1:10">
      <c r="A4" s="6">
        <v>1</v>
      </c>
      <c r="B4" s="7" t="s">
        <v>11</v>
      </c>
      <c r="C4" s="8"/>
      <c r="D4" s="6" t="s">
        <v>12</v>
      </c>
      <c r="E4" s="9">
        <v>2</v>
      </c>
      <c r="F4" s="6"/>
      <c r="G4" s="6"/>
      <c r="H4" s="6" t="str">
        <f>_xlfn.DISPIMG("ID_7FA64CDA55FC4104894550A3D0301FD7",1)</f>
        <v>=DISPIMG("ID_7FA64CDA55FC4104894550A3D0301FD7",1)</v>
      </c>
      <c r="I4" s="6" t="s">
        <v>13</v>
      </c>
    </row>
    <row r="5" ht="35" customHeight="1" spans="1:10">
      <c r="A5" s="6">
        <v>2</v>
      </c>
      <c r="B5" s="7" t="s">
        <v>14</v>
      </c>
      <c r="C5" s="8"/>
      <c r="D5" s="6" t="s">
        <v>15</v>
      </c>
      <c r="E5" s="9">
        <v>8</v>
      </c>
      <c r="F5" s="6"/>
      <c r="G5" s="6"/>
      <c r="H5" s="6" t="str">
        <f>_xlfn.DISPIMG("ID_AF72312410B943B8BCDF8D576731D0BD",1)</f>
        <v>=DISPIMG("ID_AF72312410B943B8BCDF8D576731D0BD",1)</v>
      </c>
      <c r="I5" s="6" t="s">
        <v>13</v>
      </c>
    </row>
    <row r="6" ht="35" customHeight="1" spans="1:10">
      <c r="A6" s="6">
        <v>3</v>
      </c>
      <c r="B6" s="7" t="s">
        <v>16</v>
      </c>
      <c r="C6" s="8"/>
      <c r="D6" s="6" t="s">
        <v>17</v>
      </c>
      <c r="E6" s="9">
        <v>1</v>
      </c>
      <c r="F6" s="6"/>
      <c r="G6" s="6"/>
      <c r="H6" s="6" t="str">
        <f>_xlfn.DISPIMG("ID_AB41D7A04BE646CFB688B7C15917D2CF",1)</f>
        <v>=DISPIMG("ID_AB41D7A04BE646CFB688B7C15917D2CF",1)</v>
      </c>
      <c r="I6" s="6" t="s">
        <v>13</v>
      </c>
    </row>
    <row r="7" ht="35" customHeight="1" spans="1:10">
      <c r="A7" s="6">
        <v>4</v>
      </c>
      <c r="B7" s="7" t="s">
        <v>18</v>
      </c>
      <c r="C7" s="8"/>
      <c r="D7" s="6" t="s">
        <v>19</v>
      </c>
      <c r="E7" s="9">
        <v>3</v>
      </c>
      <c r="F7" s="6"/>
      <c r="G7" s="6"/>
      <c r="H7" s="6" t="str">
        <f>_xlfn.DISPIMG("ID_F86D2A9BDEE341AD9A83238A2858AA7F",1)</f>
        <v>=DISPIMG("ID_F86D2A9BDEE341AD9A83238A2858AA7F",1)</v>
      </c>
      <c r="I7" s="10" t="s">
        <v>20</v>
      </c>
    </row>
    <row r="8" ht="35" customHeight="1" spans="1:10">
      <c r="A8" s="6">
        <v>5</v>
      </c>
      <c r="B8" s="11" t="s">
        <v>21</v>
      </c>
      <c r="C8" s="12"/>
      <c r="D8" s="13" t="s">
        <v>22</v>
      </c>
      <c r="E8" s="9">
        <v>2</v>
      </c>
      <c r="F8" s="6"/>
      <c r="G8" s="6"/>
      <c r="H8" s="6" t="str">
        <f>_xlfn.DISPIMG("ID_ABE331BD9DD04E279C5752A20D0F7411",1)</f>
        <v>=DISPIMG("ID_ABE331BD9DD04E279C5752A20D0F7411",1)</v>
      </c>
      <c r="I8" s="6" t="s">
        <v>13</v>
      </c>
    </row>
    <row r="9" ht="46" customHeight="1" spans="1:10">
      <c r="A9" s="6">
        <v>6</v>
      </c>
      <c r="B9" s="7" t="s">
        <v>23</v>
      </c>
      <c r="C9" s="8"/>
      <c r="D9" s="6" t="s">
        <v>24</v>
      </c>
      <c r="E9" s="9">
        <v>23</v>
      </c>
      <c r="F9" s="6"/>
      <c r="G9" s="6"/>
      <c r="H9" s="6" t="str">
        <f>_xlfn.DISPIMG("ID_977A6257BA2344EF9ED48577C0A2092E",1)</f>
        <v>=DISPIMG("ID_977A6257BA2344EF9ED48577C0A2092E",1)</v>
      </c>
      <c r="I9" s="14" t="s">
        <v>25</v>
      </c>
    </row>
    <row r="10" ht="35" customHeight="1" spans="1:10">
      <c r="A10" s="6">
        <v>7</v>
      </c>
      <c r="B10" s="7" t="s">
        <v>26</v>
      </c>
      <c r="C10" s="8"/>
      <c r="D10" s="6" t="s">
        <v>27</v>
      </c>
      <c r="E10" s="9">
        <v>486</v>
      </c>
      <c r="F10" s="6"/>
      <c r="G10" s="6"/>
      <c r="H10" s="6" t="str">
        <f>_xlfn.DISPIMG("ID_C3F50FA519E240F180433BA6432B805B",1)</f>
        <v>=DISPIMG("ID_C3F50FA519E240F180433BA6432B805B",1)</v>
      </c>
      <c r="I10" s="6" t="s">
        <v>28</v>
      </c>
    </row>
    <row r="11" ht="35" customHeight="1" spans="1:10">
      <c r="A11" s="6">
        <v>8</v>
      </c>
      <c r="B11" s="7" t="s">
        <v>29</v>
      </c>
      <c r="C11" s="8"/>
      <c r="D11" s="6" t="s">
        <v>30</v>
      </c>
      <c r="E11" s="9">
        <v>404</v>
      </c>
      <c r="F11" s="6"/>
      <c r="G11" s="6"/>
      <c r="H11" s="6" t="str">
        <f>_xlfn.DISPIMG("ID_4487261C9D374F9F8ABF8C1BB8AFD5CF",1)</f>
        <v>=DISPIMG("ID_4487261C9D374F9F8ABF8C1BB8AFD5CF",1)</v>
      </c>
      <c r="I11" s="6" t="s">
        <v>28</v>
      </c>
    </row>
    <row r="12" ht="35" customHeight="1" spans="1:10">
      <c r="A12" s="6">
        <v>10</v>
      </c>
      <c r="B12" s="6" t="s">
        <v>31</v>
      </c>
      <c r="C12" s="8" t="s">
        <v>32</v>
      </c>
      <c r="D12" s="6" t="s">
        <v>33</v>
      </c>
      <c r="E12" s="9">
        <v>345</v>
      </c>
      <c r="F12" s="6"/>
      <c r="G12" s="6"/>
      <c r="H12" s="6" t="str">
        <f>_xlfn.DISPIMG("ID_28F92F051B194B5DB2E69E5F0B0C2D44",1)</f>
        <v>=DISPIMG("ID_28F92F051B194B5DB2E69E5F0B0C2D44",1)</v>
      </c>
      <c r="I12" s="10" t="s">
        <v>34</v>
      </c>
    </row>
    <row r="13" ht="35" customHeight="1" spans="1:10">
      <c r="A13" s="6"/>
      <c r="B13" s="6"/>
      <c r="C13" s="8" t="s">
        <v>35</v>
      </c>
      <c r="D13" s="6" t="s">
        <v>33</v>
      </c>
      <c r="E13" s="9">
        <v>302</v>
      </c>
      <c r="F13" s="6"/>
      <c r="G13" s="6"/>
      <c r="H13" s="6" t="str">
        <f>_xlfn.DISPIMG("ID_14B837825CCE4994B16ACABD9FF4DC65",1)</f>
        <v>=DISPIMG("ID_14B837825CCE4994B16ACABD9FF4DC65",1)</v>
      </c>
      <c r="I13" s="10" t="s">
        <v>34</v>
      </c>
      <c r="J13" s="15"/>
    </row>
    <row r="14" ht="35" customHeight="1" spans="1:10">
      <c r="A14" s="6"/>
      <c r="B14" s="6"/>
      <c r="C14" s="8" t="s">
        <v>36</v>
      </c>
      <c r="D14" s="6" t="s">
        <v>33</v>
      </c>
      <c r="E14" s="9">
        <v>29</v>
      </c>
      <c r="F14" s="6"/>
      <c r="G14" s="6"/>
      <c r="H14" s="6" t="str">
        <f>_xlfn.DISPIMG("ID_9BD6CE246D024421B3C7576D455DF122",1)</f>
        <v>=DISPIMG("ID_9BD6CE246D024421B3C7576D455DF122",1)</v>
      </c>
      <c r="I14" s="10" t="s">
        <v>34</v>
      </c>
      <c r="J14" s="15"/>
    </row>
    <row r="15" ht="35" customHeight="1" spans="1:10">
      <c r="A15" s="6"/>
      <c r="B15" s="6"/>
      <c r="C15" s="8" t="s">
        <v>37</v>
      </c>
      <c r="D15" s="6" t="s">
        <v>33</v>
      </c>
      <c r="E15" s="9">
        <v>19</v>
      </c>
      <c r="F15" s="6"/>
      <c r="G15" s="6"/>
      <c r="H15" s="6" t="str">
        <f>_xlfn.DISPIMG("ID_B3A19029DEEB45FEACB9253CBE76004F",1)</f>
        <v>=DISPIMG("ID_B3A19029DEEB45FEACB9253CBE76004F",1)</v>
      </c>
      <c r="I15" s="10" t="s">
        <v>34</v>
      </c>
      <c r="J15" s="15"/>
    </row>
    <row r="16" ht="35" customHeight="1" spans="1:10">
      <c r="A16" s="6"/>
      <c r="B16" s="6"/>
      <c r="C16" s="8" t="s">
        <v>38</v>
      </c>
      <c r="D16" s="6" t="s">
        <v>33</v>
      </c>
      <c r="E16" s="9">
        <v>34</v>
      </c>
      <c r="F16" s="6"/>
      <c r="G16" s="6"/>
      <c r="H16" s="6" t="str">
        <f>_xlfn.DISPIMG("ID_1FD9BE56CFB4409DA7867148F6A4D500",1)</f>
        <v>=DISPIMG("ID_1FD9BE56CFB4409DA7867148F6A4D500",1)</v>
      </c>
      <c r="I16" s="10" t="s">
        <v>34</v>
      </c>
      <c r="J16" s="15"/>
    </row>
    <row r="17" ht="35" customHeight="1" spans="1:11">
      <c r="A17" s="6"/>
      <c r="B17" s="6"/>
      <c r="C17" s="8" t="s">
        <v>39</v>
      </c>
      <c r="D17" s="6" t="s">
        <v>33</v>
      </c>
      <c r="E17" s="9">
        <v>27</v>
      </c>
      <c r="F17" s="6"/>
      <c r="G17" s="6"/>
      <c r="H17" s="6" t="str">
        <f>_xlfn.DISPIMG("ID_DB2428CFEC724E6DA3504C0E9CFCD530",1)</f>
        <v>=DISPIMG("ID_DB2428CFEC724E6DA3504C0E9CFCD530",1)</v>
      </c>
      <c r="I17" s="10" t="s">
        <v>34</v>
      </c>
      <c r="J17" s="15"/>
    </row>
    <row r="18" ht="35" customHeight="1" spans="1:11">
      <c r="A18" s="6"/>
      <c r="B18" s="6"/>
      <c r="C18" s="8" t="s">
        <v>40</v>
      </c>
      <c r="D18" s="6" t="s">
        <v>33</v>
      </c>
      <c r="E18" s="9">
        <v>1</v>
      </c>
      <c r="F18" s="6"/>
      <c r="G18" s="6"/>
      <c r="H18" s="6" t="str">
        <f>_xlfn.DISPIMG("ID_92B3CA11A3744F31828FB64E5A9DDDAA",1)</f>
        <v>=DISPIMG("ID_92B3CA11A3744F31828FB64E5A9DDDAA",1)</v>
      </c>
      <c r="I18" s="10" t="s">
        <v>34</v>
      </c>
      <c r="J18" s="15"/>
    </row>
    <row r="19" ht="35" customHeight="1" spans="1:11">
      <c r="A19" s="6"/>
      <c r="B19" s="6"/>
      <c r="C19" s="8" t="s">
        <v>41</v>
      </c>
      <c r="D19" s="6" t="s">
        <v>33</v>
      </c>
      <c r="E19" s="9">
        <v>1</v>
      </c>
      <c r="F19" s="6"/>
      <c r="G19" s="6"/>
      <c r="H19" s="6" t="str">
        <f>_xlfn.DISPIMG("ID_048DDDB94EA240C6AAC0748E01094901",1)</f>
        <v>=DISPIMG("ID_048DDDB94EA240C6AAC0748E01094901",1)</v>
      </c>
      <c r="I19" s="10" t="s">
        <v>34</v>
      </c>
      <c r="J19" s="15"/>
    </row>
    <row r="20" ht="35" customHeight="1" spans="1:11">
      <c r="A20" s="6"/>
      <c r="B20" s="6"/>
      <c r="C20" s="8" t="s">
        <v>42</v>
      </c>
      <c r="D20" s="6" t="s">
        <v>33</v>
      </c>
      <c r="E20" s="9">
        <v>1</v>
      </c>
      <c r="F20" s="6"/>
      <c r="G20" s="6"/>
      <c r="H20" s="6" t="str">
        <f>_xlfn.DISPIMG("ID_A42763123A8C4D338F2AA834800E696C",1)</f>
        <v>=DISPIMG("ID_A42763123A8C4D338F2AA834800E696C",1)</v>
      </c>
      <c r="I20" s="10" t="s">
        <v>34</v>
      </c>
      <c r="J20" s="15"/>
    </row>
    <row r="21" ht="35" customHeight="1" spans="1:11">
      <c r="A21" s="6"/>
      <c r="B21" s="6"/>
      <c r="C21" s="8" t="s">
        <v>43</v>
      </c>
      <c r="D21" s="6" t="s">
        <v>33</v>
      </c>
      <c r="E21" s="9">
        <v>1</v>
      </c>
      <c r="F21" s="6"/>
      <c r="G21" s="6"/>
      <c r="H21" s="6" t="str">
        <f>_xlfn.DISPIMG("ID_501E603425D149C6848EAC30A9BBF9E2",1)</f>
        <v>=DISPIMG("ID_501E603425D149C6848EAC30A9BBF9E2",1)</v>
      </c>
      <c r="I21" s="10" t="s">
        <v>34</v>
      </c>
      <c r="J21" s="15"/>
    </row>
    <row r="22" ht="35" customHeight="1" spans="1:11">
      <c r="A22" s="6"/>
      <c r="B22" s="6"/>
      <c r="C22" s="8" t="s">
        <v>44</v>
      </c>
      <c r="D22" s="6" t="s">
        <v>33</v>
      </c>
      <c r="E22" s="9">
        <v>1</v>
      </c>
      <c r="F22" s="6"/>
      <c r="G22" s="6"/>
      <c r="H22" s="6" t="str">
        <f>_xlfn.DISPIMG("ID_8C1189EA6C5846078170BD82304F43AE",1)</f>
        <v>=DISPIMG("ID_8C1189EA6C5846078170BD82304F43AE",1)</v>
      </c>
      <c r="I22" s="10" t="s">
        <v>34</v>
      </c>
      <c r="J22" s="15"/>
    </row>
    <row r="23" ht="35" customHeight="1" spans="1:11">
      <c r="A23" s="6">
        <v>11</v>
      </c>
      <c r="B23" s="7" t="s">
        <v>45</v>
      </c>
      <c r="C23" s="8"/>
      <c r="D23" s="6" t="s">
        <v>46</v>
      </c>
      <c r="E23" s="9">
        <v>27</v>
      </c>
      <c r="F23" s="6"/>
      <c r="G23" s="6"/>
      <c r="H23" s="6" t="str">
        <f>_xlfn.DISPIMG("ID_B357D0F45FF84A6F9D083B060D768F07",1)</f>
        <v>=DISPIMG("ID_B357D0F45FF84A6F9D083B060D768F07",1)</v>
      </c>
      <c r="I23" s="6" t="s">
        <v>28</v>
      </c>
      <c r="J23" s="15"/>
    </row>
    <row r="24" ht="35" customHeight="1" spans="1:11">
      <c r="A24" s="6">
        <v>12</v>
      </c>
      <c r="B24" s="7" t="s">
        <v>47</v>
      </c>
      <c r="C24" s="8"/>
      <c r="D24" s="6" t="s">
        <v>48</v>
      </c>
      <c r="E24" s="9">
        <v>70</v>
      </c>
      <c r="F24" s="6"/>
      <c r="G24" s="6"/>
      <c r="H24" s="6" t="str">
        <f>_xlfn.DISPIMG("ID_57B1945AB78143629BDF0B0228524F04",1)</f>
        <v>=DISPIMG("ID_57B1945AB78143629BDF0B0228524F04",1)</v>
      </c>
      <c r="I24" s="6" t="s">
        <v>28</v>
      </c>
      <c r="J24" s="16" t="s">
        <v>49</v>
      </c>
      <c r="K24" s="17"/>
    </row>
    <row r="25" s="1" customFormat="1" ht="27" customHeight="1" spans="1:11">
      <c r="A25" s="6">
        <v>13</v>
      </c>
      <c r="B25" s="7" t="s">
        <v>50</v>
      </c>
      <c r="C25" s="8"/>
      <c r="D25" s="6" t="s">
        <v>33</v>
      </c>
      <c r="E25" s="9" t="s">
        <v>51</v>
      </c>
      <c r="F25" s="6"/>
      <c r="G25" s="6"/>
      <c r="H25" s="6"/>
      <c r="I25" s="10" t="s">
        <v>34</v>
      </c>
      <c r="J25" s="16" t="s">
        <v>52</v>
      </c>
    </row>
    <row r="26" s="1" customFormat="1" ht="21" customHeight="1" spans="1:11">
      <c r="A26" s="18"/>
      <c r="B26" s="19"/>
      <c r="C26" s="20"/>
      <c r="D26" s="19"/>
      <c r="E26" s="21"/>
      <c r="F26" s="6"/>
      <c r="G26" s="6"/>
      <c r="H26" s="18"/>
    </row>
    <row r="27" s="1" customFormat="1" ht="17" customHeight="1" spans="1:11">
      <c r="A27" s="22"/>
      <c r="B27" s="23"/>
      <c r="C27" s="24"/>
      <c r="D27" s="22"/>
      <c r="E27" s="9"/>
      <c r="F27" s="6"/>
      <c r="G27" s="6"/>
      <c r="H27" s="22"/>
      <c r="I27" s="22"/>
    </row>
    <row r="28" ht="35" customHeight="1" spans="1:11">
      <c r="A28" s="6">
        <v>14</v>
      </c>
      <c r="B28" s="25" t="s">
        <v>53</v>
      </c>
      <c r="C28" s="26"/>
      <c r="D28" s="6" t="s">
        <v>54</v>
      </c>
      <c r="E28" s="9">
        <v>1</v>
      </c>
      <c r="F28" s="6"/>
      <c r="G28" s="6"/>
      <c r="H28" s="6" t="str">
        <f>_xlfn.DISPIMG("ID_DB8C2834245548BD8453C70B299C1057",1)</f>
        <v>=DISPIMG("ID_DB8C2834245548BD8453C70B299C1057",1)</v>
      </c>
      <c r="I28" s="6" t="s">
        <v>13</v>
      </c>
    </row>
    <row r="29" ht="35" customHeight="1" spans="1:11">
      <c r="A29" s="6">
        <v>15</v>
      </c>
      <c r="B29" s="7" t="s">
        <v>55</v>
      </c>
      <c r="C29" s="8"/>
      <c r="D29" s="6" t="s">
        <v>56</v>
      </c>
      <c r="E29" s="9">
        <v>65</v>
      </c>
      <c r="F29" s="6"/>
      <c r="G29" s="6"/>
      <c r="H29" s="6"/>
      <c r="I29" s="6" t="s">
        <v>13</v>
      </c>
    </row>
    <row r="30" ht="35" customHeight="1" spans="1:11">
      <c r="A30" s="6">
        <v>16</v>
      </c>
      <c r="B30" s="7" t="s">
        <v>57</v>
      </c>
      <c r="C30" s="8"/>
      <c r="D30" s="6" t="s">
        <v>58</v>
      </c>
      <c r="E30" s="9">
        <v>46</v>
      </c>
      <c r="F30" s="6"/>
      <c r="G30" s="6"/>
      <c r="H30" s="6" t="str">
        <f>_xlfn.DISPIMG("ID_740E9289234E46BCAA0B35BFE195CCE4",1)</f>
        <v>=DISPIMG("ID_740E9289234E46BCAA0B35BFE195CCE4",1)</v>
      </c>
      <c r="I30" s="6" t="s">
        <v>13</v>
      </c>
    </row>
    <row r="31" ht="51" customHeight="1" spans="1:11">
      <c r="A31" s="6">
        <v>17</v>
      </c>
      <c r="B31" s="11" t="s">
        <v>59</v>
      </c>
      <c r="C31" s="12"/>
      <c r="D31" s="13" t="s">
        <v>60</v>
      </c>
      <c r="E31" s="9">
        <v>1138</v>
      </c>
      <c r="F31" s="6"/>
      <c r="G31" s="6"/>
      <c r="H31" s="6" t="str">
        <f>_xlfn.DISPIMG("ID_DFEB77E7FF6241E5AE9E66410BB0237E",1)</f>
        <v>=DISPIMG("ID_DFEB77E7FF6241E5AE9E66410BB0237E",1)</v>
      </c>
      <c r="I31" s="10" t="s">
        <v>61</v>
      </c>
    </row>
    <row r="32" ht="35" customHeight="1" spans="1:11">
      <c r="A32" s="6">
        <v>18</v>
      </c>
      <c r="B32" s="7" t="s">
        <v>62</v>
      </c>
      <c r="C32" s="8"/>
      <c r="D32" s="6">
        <v>50</v>
      </c>
      <c r="E32" s="9">
        <v>35</v>
      </c>
      <c r="F32" s="6"/>
      <c r="G32" s="6"/>
      <c r="H32" s="6" t="str">
        <f>_xlfn.DISPIMG("ID_957D4197CA4245C98FCE62F6DA8CB706",1)</f>
        <v>=DISPIMG("ID_957D4197CA4245C98FCE62F6DA8CB706",1)</v>
      </c>
      <c r="I32" s="14" t="s">
        <v>63</v>
      </c>
      <c r="J32" s="1" t="s">
        <v>64</v>
      </c>
    </row>
    <row r="33" ht="35" customHeight="1" spans="1:9">
      <c r="A33" s="6"/>
      <c r="B33" s="7"/>
      <c r="C33" s="8"/>
      <c r="D33" s="6"/>
      <c r="E33" s="9"/>
      <c r="F33" s="6"/>
      <c r="G33" s="6"/>
      <c r="H33" s="6"/>
      <c r="I33" s="6"/>
    </row>
    <row r="34" ht="20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  <row r="41" ht="35" customHeight="1"/>
  </sheetData>
  <mergeCells count="23">
    <mergeCell ref="A1:I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12:A22"/>
    <mergeCell ref="B12:B2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文文阳</cp:lastModifiedBy>
  <dcterms:created xsi:type="dcterms:W3CDTF">2023-05-12T11:15:00Z</dcterms:created>
  <dcterms:modified xsi:type="dcterms:W3CDTF">2026-05-26T01:23:07Z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84C2273D7FEA4924AF890DB6EC605CD0_13</vt:lpwstr>
  </property>
  <property fmtid="{D5CDD505-2E9C-101B-9397-08002B2CF9AE}" pid="4" name="CalculationRule">
    <vt:i4>0</vt:i4>
  </property>
</Properties>
</file>